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-750" yWindow="420" windowWidth="9720" windowHeight="6720"/>
  </bookViews>
  <sheets>
    <sheet name="учителя" sheetId="72" r:id="rId1"/>
  </sheets>
  <definedNames>
    <definedName name="Всего_зп" localSheetId="0">#REF!</definedName>
    <definedName name="Всего_зп">#REF!</definedName>
    <definedName name="Всего_зп1" localSheetId="0">#REF!</definedName>
    <definedName name="Всего_зп1">#REF!</definedName>
    <definedName name="Должность" localSheetId="0">#REF!</definedName>
    <definedName name="Должность">#REF!</definedName>
    <definedName name="доп_пр" localSheetId="0">#REF!</definedName>
    <definedName name="доп_пр">#REF!</definedName>
    <definedName name="доп_сумма" localSheetId="0">#REF!</definedName>
    <definedName name="доп_сумма">#REF!</definedName>
    <definedName name="доп1_пр" localSheetId="0">#REF!</definedName>
    <definedName name="доп1_пр">#REF!</definedName>
    <definedName name="доп1_сумма" localSheetId="0">#REF!</definedName>
    <definedName name="доп1_сумма">#REF!</definedName>
    <definedName name="доп2_пр" localSheetId="0">#REF!</definedName>
    <definedName name="доп2_пр">#REF!</definedName>
    <definedName name="доп2_сумма" localSheetId="0">#REF!</definedName>
    <definedName name="доп2_сумма">#REF!</definedName>
    <definedName name="доп3_пр" localSheetId="0">#REF!</definedName>
    <definedName name="доп3_пр">#REF!</definedName>
    <definedName name="доп3_сумма" localSheetId="0">#REF!</definedName>
    <definedName name="доп3_сумма">#REF!</definedName>
    <definedName name="доп4_пр" localSheetId="0">#REF!</definedName>
    <definedName name="доп4_пр">#REF!</definedName>
    <definedName name="доп4_сумма" localSheetId="0">#REF!</definedName>
    <definedName name="доп4_сумма">#REF!</definedName>
    <definedName name="доп5_пр" localSheetId="0">#REF!</definedName>
    <definedName name="доп5_пр">#REF!</definedName>
    <definedName name="доп5_сумма" localSheetId="0">#REF!</definedName>
    <definedName name="доп5_сумма">#REF!</definedName>
    <definedName name="доп6_пр" localSheetId="0">#REF!</definedName>
    <definedName name="доп6_пр">#REF!</definedName>
    <definedName name="доп6_сумма" localSheetId="0">#REF!</definedName>
    <definedName name="доп6_сумма">#REF!</definedName>
    <definedName name="доп7_пр" localSheetId="0">#REF!</definedName>
    <definedName name="доп7_пр">#REF!</definedName>
    <definedName name="допб_пр1" localSheetId="0">#REF!</definedName>
    <definedName name="допб_пр1">#REF!</definedName>
    <definedName name="ЗаголАдр" localSheetId="0">#REF!</definedName>
    <definedName name="ЗаголАдр">#REF!</definedName>
    <definedName name="ЗаголДата" localSheetId="0">#REF!</definedName>
    <definedName name="ЗаголДата">#REF!</definedName>
    <definedName name="ЗаголОрг" localSheetId="0">#REF!</definedName>
    <definedName name="ЗаголОрг">#REF!</definedName>
    <definedName name="Зарплата1_4" localSheetId="0">#REF!</definedName>
    <definedName name="Зарплата1_4">#REF!</definedName>
    <definedName name="Зарплата10_11" localSheetId="0">#REF!</definedName>
    <definedName name="Зарплата10_11">#REF!</definedName>
    <definedName name="Зарплата5_9" localSheetId="0">#REF!</definedName>
    <definedName name="Зарплата5_9">#REF!</definedName>
    <definedName name="Итог_Всего_зп" localSheetId="0">#REF!</definedName>
    <definedName name="Итог_Всего_зп">#REF!</definedName>
    <definedName name="Итог_Итого_педзп" localSheetId="0">#REF!</definedName>
    <definedName name="Итог_Итого_педзп">#REF!</definedName>
    <definedName name="Итог_ФИО" localSheetId="0">#REF!</definedName>
    <definedName name="Итог_ФИО">#REF!</definedName>
    <definedName name="Итог_часы_1011" localSheetId="0">#REF!</definedName>
    <definedName name="Итог_часы_1011">#REF!</definedName>
    <definedName name="Итог_часы_14" localSheetId="0">#REF!</definedName>
    <definedName name="Итог_часы_14">#REF!</definedName>
    <definedName name="Итог_часы_59" localSheetId="0">#REF!</definedName>
    <definedName name="Итог_часы_59">#REF!</definedName>
    <definedName name="Итог_часы1011" localSheetId="0">#REF!</definedName>
    <definedName name="Итог_часы1011">#REF!</definedName>
    <definedName name="Итог_часы14" localSheetId="0">#REF!</definedName>
    <definedName name="Итог_часы14">#REF!</definedName>
    <definedName name="Итог_часы59" localSheetId="0">#REF!</definedName>
    <definedName name="Итог_часы59">#REF!</definedName>
    <definedName name="Итого_педзп" localSheetId="0">#REF!</definedName>
    <definedName name="Итого_педзп">#REF!</definedName>
    <definedName name="Коэффициент" localSheetId="0">#REF!</definedName>
    <definedName name="Коэффициент">#REF!</definedName>
    <definedName name="НПП" localSheetId="0">#REF!</definedName>
    <definedName name="НПП">#REF!</definedName>
    <definedName name="Образование" localSheetId="0">#REF!</definedName>
    <definedName name="Образование">#REF!</definedName>
    <definedName name="Оклад_пр" localSheetId="0">#REF!</definedName>
    <definedName name="Оклад_пр">#REF!</definedName>
    <definedName name="Оклад_сумма" localSheetId="0">#REF!</definedName>
    <definedName name="Оклад_сумма">#REF!</definedName>
    <definedName name="Повсем_Всего_зп" localSheetId="0">#REF!</definedName>
    <definedName name="Повсем_Всего_зп">#REF!</definedName>
    <definedName name="Повсем_Итого_педзп" localSheetId="0">#REF!</definedName>
    <definedName name="Повсем_Итого_педзп">#REF!</definedName>
    <definedName name="Повсем_часы_1011" localSheetId="0">#REF!</definedName>
    <definedName name="Повсем_часы_1011">#REF!</definedName>
    <definedName name="Повсем_часы_14" localSheetId="0">#REF!</definedName>
    <definedName name="Повсем_часы_14">#REF!</definedName>
    <definedName name="Повсем_часы_59" localSheetId="0">#REF!</definedName>
    <definedName name="Повсем_часы_59">#REF!</definedName>
    <definedName name="Провтет1_4" localSheetId="0">#REF!</definedName>
    <definedName name="Провтет1_4">#REF!</definedName>
    <definedName name="Провтет10_11" localSheetId="0">#REF!</definedName>
    <definedName name="Провтет10_11">#REF!</definedName>
    <definedName name="Провтет5_9" localSheetId="0">#REF!</definedName>
    <definedName name="Провтет5_9">#REF!</definedName>
    <definedName name="Прочие_пр" localSheetId="0">#REF!</definedName>
    <definedName name="Прочие_пр">#REF!</definedName>
    <definedName name="Прочие_сумма" localSheetId="0">#REF!</definedName>
    <definedName name="Прочие_сумма">#REF!</definedName>
    <definedName name="Разряд" localSheetId="0">#REF!</definedName>
    <definedName name="Разряд">#REF!</definedName>
    <definedName name="Ставка" localSheetId="0">#REF!</definedName>
    <definedName name="Ставка">#REF!</definedName>
    <definedName name="Сумма" localSheetId="0">#REF!</definedName>
    <definedName name="Сумма">#REF!</definedName>
    <definedName name="Табель" localSheetId="0">#REF!</definedName>
    <definedName name="Табель">#REF!</definedName>
    <definedName name="ФИО" localSheetId="0">#REF!</definedName>
    <definedName name="ФИО">#REF!</definedName>
    <definedName name="Часы1_4" localSheetId="0">#REF!</definedName>
    <definedName name="Часы1_4">#REF!</definedName>
    <definedName name="Часы10_11" localSheetId="0">#REF!</definedName>
    <definedName name="Часы10_11">#REF!</definedName>
    <definedName name="Часы5_9" localSheetId="0">#REF!</definedName>
    <definedName name="Часы5_9">#REF!</definedName>
  </definedNames>
  <calcPr calcId="152511"/>
</workbook>
</file>

<file path=xl/calcChain.xml><?xml version="1.0" encoding="utf-8"?>
<calcChain xmlns="http://schemas.openxmlformats.org/spreadsheetml/2006/main">
  <c r="G24" i="72" l="1"/>
  <c r="J23" i="72"/>
  <c r="J24" i="72" s="1"/>
  <c r="G23" i="72"/>
  <c r="F21" i="72"/>
  <c r="H21" i="72" s="1"/>
  <c r="E21" i="72"/>
  <c r="F19" i="72"/>
  <c r="H19" i="72" s="1"/>
  <c r="E19" i="72"/>
  <c r="F17" i="72"/>
  <c r="H17" i="72" s="1"/>
  <c r="E17" i="72"/>
  <c r="F15" i="72"/>
  <c r="H15" i="72" s="1"/>
  <c r="E15" i="72"/>
  <c r="F13" i="72"/>
  <c r="H13" i="72" s="1"/>
  <c r="E13" i="72"/>
  <c r="F11" i="72"/>
  <c r="H11" i="72" s="1"/>
  <c r="E11" i="72"/>
  <c r="F9" i="72"/>
  <c r="M9" i="72" s="1"/>
  <c r="M23" i="72" s="1"/>
  <c r="M24" i="72" s="1"/>
  <c r="E9" i="72"/>
  <c r="E23" i="72" s="1"/>
  <c r="E24" i="72" s="1"/>
  <c r="L11" i="72" l="1"/>
  <c r="O11" i="72" s="1"/>
  <c r="I11" i="72"/>
  <c r="K11" i="72" s="1"/>
  <c r="L13" i="72"/>
  <c r="O13" i="72" s="1"/>
  <c r="I13" i="72"/>
  <c r="K13" i="72" s="1"/>
  <c r="L15" i="72"/>
  <c r="O15" i="72" s="1"/>
  <c r="I15" i="72"/>
  <c r="K15" i="72" s="1"/>
  <c r="L17" i="72"/>
  <c r="O17" i="72" s="1"/>
  <c r="I17" i="72"/>
  <c r="K17" i="72" s="1"/>
  <c r="L19" i="72"/>
  <c r="O19" i="72" s="1"/>
  <c r="I19" i="72"/>
  <c r="K19" i="72" s="1"/>
  <c r="L21" i="72"/>
  <c r="O21" i="72" s="1"/>
  <c r="I21" i="72"/>
  <c r="K21" i="72" s="1"/>
  <c r="N9" i="72"/>
  <c r="N23" i="72" s="1"/>
  <c r="N24" i="72" s="1"/>
  <c r="F23" i="72"/>
  <c r="F24" i="72" s="1"/>
  <c r="H9" i="72"/>
  <c r="Q21" i="72" l="1"/>
  <c r="Q19" i="72"/>
  <c r="Q17" i="72"/>
  <c r="Q15" i="72"/>
  <c r="Q13" i="72"/>
  <c r="Q11" i="72"/>
  <c r="P21" i="72"/>
  <c r="R21" i="72" s="1"/>
  <c r="P19" i="72"/>
  <c r="R19" i="72" s="1"/>
  <c r="P17" i="72"/>
  <c r="R17" i="72" s="1"/>
  <c r="P15" i="72"/>
  <c r="R15" i="72" s="1"/>
  <c r="P13" i="72"/>
  <c r="R13" i="72" s="1"/>
  <c r="P11" i="72"/>
  <c r="R11" i="72" s="1"/>
  <c r="H23" i="72"/>
  <c r="H24" i="72" s="1"/>
  <c r="L9" i="72"/>
  <c r="I9" i="72"/>
  <c r="I23" i="72" l="1"/>
  <c r="I24" i="72" s="1"/>
  <c r="K9" i="72"/>
  <c r="O9" i="72"/>
  <c r="O23" i="72" s="1"/>
  <c r="O24" i="72" s="1"/>
  <c r="L23" i="72"/>
  <c r="L24" i="72" s="1"/>
  <c r="K23" i="72" l="1"/>
  <c r="K24" i="72" s="1"/>
  <c r="Q9" i="72"/>
  <c r="P9" i="72"/>
  <c r="P23" i="72" s="1"/>
  <c r="P24" i="72" s="1"/>
  <c r="Q23" i="72" l="1"/>
  <c r="Q24" i="72" s="1"/>
  <c r="R9" i="72"/>
  <c r="R23" i="72" s="1"/>
  <c r="R24" i="72" s="1"/>
</calcChain>
</file>

<file path=xl/sharedStrings.xml><?xml version="1.0" encoding="utf-8"?>
<sst xmlns="http://schemas.openxmlformats.org/spreadsheetml/2006/main" count="83" uniqueCount="54">
  <si>
    <t>Итого</t>
  </si>
  <si>
    <t>№</t>
  </si>
  <si>
    <t>Минимальный</t>
  </si>
  <si>
    <t>размер ставки</t>
  </si>
  <si>
    <t xml:space="preserve">заработной </t>
  </si>
  <si>
    <t xml:space="preserve">Фактическая </t>
  </si>
  <si>
    <t>недельная</t>
  </si>
  <si>
    <t>учебная</t>
  </si>
  <si>
    <t>нагрузка, час.</t>
  </si>
  <si>
    <t>Ставка</t>
  </si>
  <si>
    <t>заработной</t>
  </si>
  <si>
    <t>платы в месяц</t>
  </si>
  <si>
    <t>с учётом</t>
  </si>
  <si>
    <t xml:space="preserve">Районный </t>
  </si>
  <si>
    <t xml:space="preserve">Выплаты по повышающим </t>
  </si>
  <si>
    <t>Месячный</t>
  </si>
  <si>
    <t>фонд</t>
  </si>
  <si>
    <t>платы</t>
  </si>
  <si>
    <t>стаж</t>
  </si>
  <si>
    <t>работы</t>
  </si>
  <si>
    <t>категория</t>
  </si>
  <si>
    <t>руб.</t>
  </si>
  <si>
    <t>коэффициент</t>
  </si>
  <si>
    <t>кабинетом</t>
  </si>
  <si>
    <t>рук.</t>
  </si>
  <si>
    <t>с учётом р/к</t>
  </si>
  <si>
    <t>выплаты</t>
  </si>
  <si>
    <t>коэффициентам и другие компенсационные выплаты</t>
  </si>
  <si>
    <t>оклад</t>
  </si>
  <si>
    <t>стимулирующие</t>
  </si>
  <si>
    <t>Наименование</t>
  </si>
  <si>
    <t>должностной</t>
  </si>
  <si>
    <t>должности</t>
  </si>
  <si>
    <t>Учитель</t>
  </si>
  <si>
    <t>за работу в специальном (коррекционном) ОУ</t>
  </si>
  <si>
    <t>Выплаты стимулирующего характера</t>
  </si>
  <si>
    <t>Новый</t>
  </si>
  <si>
    <t>Квалификационная</t>
  </si>
  <si>
    <t xml:space="preserve">за класс. </t>
  </si>
  <si>
    <t xml:space="preserve">заведование </t>
  </si>
  <si>
    <t>(уч. .маст.)</t>
  </si>
  <si>
    <t>ПДО</t>
  </si>
  <si>
    <t>предмет</t>
  </si>
  <si>
    <t>ритмика</t>
  </si>
  <si>
    <t>основная программа/</t>
  </si>
  <si>
    <t>основная программа</t>
  </si>
  <si>
    <t>внеурочная деятельность</t>
  </si>
  <si>
    <t>РП и ПС</t>
  </si>
  <si>
    <t>КПР</t>
  </si>
  <si>
    <t>Примерная тарификация педагогических работников, реализовывающих ФГОС в 1 классе на 2016-2017 учебный год</t>
  </si>
  <si>
    <t>педагогической нагрузки</t>
  </si>
  <si>
    <t>по положению (балловое стимулирование)</t>
  </si>
  <si>
    <t>Итого в месяц:</t>
  </si>
  <si>
    <t>Итого в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</si>
</sst>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4" xfId="0" applyFont="1" applyFill="1" applyBorder="1"/>
    <xf numFmtId="0" fontId="3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0" xfId="0" applyFont="1" applyFill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4" fontId="9" fillId="2" borderId="1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0" borderId="1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1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3" xfId="0" applyBorder="1" applyAlignment="1"/>
    <xf numFmtId="0" fontId="0" fillId="0" borderId="7" xfId="0" applyBorder="1" applyAlignment="1"/>
    <xf numFmtId="4" fontId="4" fillId="2" borderId="7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tabSelected="1" zoomScaleNormal="115" workbookViewId="0">
      <selection activeCell="J26" sqref="J26"/>
    </sheetView>
  </sheetViews>
  <sheetFormatPr defaultRowHeight="12.75" x14ac:dyDescent="0.2"/>
  <cols>
    <col min="1" max="1" width="2.140625" style="8" customWidth="1"/>
    <col min="2" max="2" width="15.5703125" customWidth="1"/>
    <col min="3" max="3" width="10.140625" customWidth="1"/>
    <col min="4" max="4" width="9.28515625" customWidth="1"/>
    <col min="5" max="5" width="11.28515625" customWidth="1"/>
    <col min="6" max="7" width="8.5703125" customWidth="1"/>
    <col min="8" max="8" width="11" customWidth="1"/>
    <col min="9" max="9" width="8.140625" customWidth="1"/>
    <col min="10" max="10" width="10.7109375" customWidth="1"/>
    <col min="11" max="11" width="7.42578125" customWidth="1"/>
    <col min="12" max="12" width="11" customWidth="1"/>
    <col min="13" max="13" width="7.140625" style="18" customWidth="1"/>
    <col min="14" max="14" width="7.42578125" style="18" customWidth="1"/>
    <col min="15" max="15" width="7.85546875" customWidth="1"/>
    <col min="16" max="16" width="8.28515625" customWidth="1"/>
    <col min="17" max="17" width="7.7109375" customWidth="1"/>
    <col min="18" max="18" width="8.28515625" customWidth="1"/>
  </cols>
  <sheetData>
    <row r="2" spans="1:18" ht="15.75" x14ac:dyDescent="0.25">
      <c r="A2" s="72" t="s">
        <v>49</v>
      </c>
      <c r="B2" s="68"/>
      <c r="C2" s="68"/>
      <c r="D2" s="68"/>
      <c r="E2" s="68"/>
      <c r="F2" s="68"/>
      <c r="G2" s="65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x14ac:dyDescent="0.2">
      <c r="A3" s="4" t="s">
        <v>1</v>
      </c>
      <c r="B3" s="1" t="s">
        <v>42</v>
      </c>
      <c r="C3" s="4" t="s">
        <v>30</v>
      </c>
      <c r="D3" s="4" t="s">
        <v>2</v>
      </c>
      <c r="E3" s="64" t="s">
        <v>37</v>
      </c>
      <c r="F3" s="64" t="s">
        <v>36</v>
      </c>
      <c r="G3" s="4" t="s">
        <v>5</v>
      </c>
      <c r="H3" s="9" t="s">
        <v>9</v>
      </c>
      <c r="I3" s="73" t="s">
        <v>35</v>
      </c>
      <c r="J3" s="74"/>
      <c r="K3" s="75"/>
      <c r="L3" s="73" t="s">
        <v>14</v>
      </c>
      <c r="M3" s="74"/>
      <c r="N3" s="74"/>
      <c r="O3" s="75"/>
      <c r="P3" s="4" t="s">
        <v>13</v>
      </c>
      <c r="Q3" s="4" t="s">
        <v>15</v>
      </c>
      <c r="R3" s="9" t="s">
        <v>15</v>
      </c>
    </row>
    <row r="4" spans="1:18" s="13" customFormat="1" x14ac:dyDescent="0.2">
      <c r="A4" s="3"/>
      <c r="B4" s="2"/>
      <c r="C4" s="3" t="s">
        <v>32</v>
      </c>
      <c r="D4" s="3" t="s">
        <v>3</v>
      </c>
      <c r="E4" s="63" t="s">
        <v>20</v>
      </c>
      <c r="F4" s="63" t="s">
        <v>31</v>
      </c>
      <c r="G4" s="3" t="s">
        <v>6</v>
      </c>
      <c r="H4" s="10" t="s">
        <v>10</v>
      </c>
      <c r="I4" s="69"/>
      <c r="J4" s="70"/>
      <c r="K4" s="71"/>
      <c r="L4" s="69" t="s">
        <v>27</v>
      </c>
      <c r="M4" s="70"/>
      <c r="N4" s="70"/>
      <c r="O4" s="71"/>
      <c r="P4" s="3" t="s">
        <v>22</v>
      </c>
      <c r="Q4" s="3" t="s">
        <v>16</v>
      </c>
      <c r="R4" s="10" t="s">
        <v>16</v>
      </c>
    </row>
    <row r="5" spans="1:18" x14ac:dyDescent="0.2">
      <c r="A5" s="3"/>
      <c r="B5" s="2"/>
      <c r="C5" s="3"/>
      <c r="D5" s="3" t="s">
        <v>4</v>
      </c>
      <c r="E5" s="63"/>
      <c r="F5" s="63" t="s">
        <v>28</v>
      </c>
      <c r="G5" s="3" t="s">
        <v>7</v>
      </c>
      <c r="H5" s="11" t="s">
        <v>11</v>
      </c>
      <c r="I5" s="4" t="s">
        <v>18</v>
      </c>
      <c r="J5" s="64" t="s">
        <v>29</v>
      </c>
      <c r="K5" s="6" t="s">
        <v>0</v>
      </c>
      <c r="L5" s="66" t="s">
        <v>34</v>
      </c>
      <c r="M5" s="14" t="s">
        <v>38</v>
      </c>
      <c r="N5" s="15" t="s">
        <v>39</v>
      </c>
      <c r="O5" s="11" t="s">
        <v>0</v>
      </c>
      <c r="P5" s="12"/>
      <c r="Q5" s="3" t="s">
        <v>4</v>
      </c>
      <c r="R5" s="10" t="s">
        <v>4</v>
      </c>
    </row>
    <row r="6" spans="1:18" x14ac:dyDescent="0.2">
      <c r="A6" s="3"/>
      <c r="B6" s="2"/>
      <c r="C6" s="3"/>
      <c r="D6" s="3" t="s">
        <v>17</v>
      </c>
      <c r="E6" s="63"/>
      <c r="F6" s="63"/>
      <c r="G6" s="3" t="s">
        <v>8</v>
      </c>
      <c r="H6" s="11" t="s">
        <v>12</v>
      </c>
      <c r="I6" s="3" t="s">
        <v>19</v>
      </c>
      <c r="J6" s="2" t="s">
        <v>26</v>
      </c>
      <c r="K6" s="12"/>
      <c r="L6" s="67"/>
      <c r="M6" s="16" t="s">
        <v>24</v>
      </c>
      <c r="N6" s="17" t="s">
        <v>23</v>
      </c>
      <c r="O6" s="78"/>
      <c r="P6" s="3"/>
      <c r="Q6" s="3" t="s">
        <v>17</v>
      </c>
      <c r="R6" s="10" t="s">
        <v>17</v>
      </c>
    </row>
    <row r="7" spans="1:18" ht="21.75" customHeight="1" x14ac:dyDescent="0.2">
      <c r="A7" s="3"/>
      <c r="B7" s="2"/>
      <c r="C7" s="3"/>
      <c r="D7" s="3"/>
      <c r="E7" s="3"/>
      <c r="F7" s="63"/>
      <c r="G7" s="3"/>
      <c r="H7" s="62" t="s">
        <v>50</v>
      </c>
      <c r="I7" s="3"/>
      <c r="J7" s="79" t="s">
        <v>51</v>
      </c>
      <c r="K7" s="7"/>
      <c r="L7" s="67"/>
      <c r="M7" s="16"/>
      <c r="N7" s="17" t="s">
        <v>40</v>
      </c>
      <c r="O7" s="11"/>
      <c r="P7" s="3"/>
      <c r="Q7" s="12"/>
      <c r="R7" s="10" t="s">
        <v>25</v>
      </c>
    </row>
    <row r="8" spans="1:18" x14ac:dyDescent="0.2">
      <c r="A8" s="5"/>
      <c r="B8" s="2"/>
      <c r="C8" s="3"/>
      <c r="D8" s="3" t="s">
        <v>21</v>
      </c>
      <c r="E8" s="3" t="s">
        <v>21</v>
      </c>
      <c r="F8" s="63" t="s">
        <v>21</v>
      </c>
      <c r="G8" s="5" t="s">
        <v>21</v>
      </c>
      <c r="H8" s="5" t="s">
        <v>21</v>
      </c>
      <c r="I8" s="3" t="s">
        <v>21</v>
      </c>
      <c r="J8" s="2" t="s">
        <v>21</v>
      </c>
      <c r="K8" s="7" t="s">
        <v>21</v>
      </c>
      <c r="L8" s="3" t="s">
        <v>21</v>
      </c>
      <c r="M8" s="16" t="s">
        <v>21</v>
      </c>
      <c r="N8" s="17" t="s">
        <v>21</v>
      </c>
      <c r="O8" s="2" t="s">
        <v>21</v>
      </c>
      <c r="P8" s="3" t="s">
        <v>21</v>
      </c>
      <c r="Q8" s="3" t="s">
        <v>21</v>
      </c>
      <c r="R8" s="10" t="s">
        <v>21</v>
      </c>
    </row>
    <row r="9" spans="1:18" x14ac:dyDescent="0.2">
      <c r="A9" s="19">
        <v>1</v>
      </c>
      <c r="B9" s="21" t="s">
        <v>44</v>
      </c>
      <c r="C9" s="21" t="s">
        <v>33</v>
      </c>
      <c r="D9" s="22">
        <v>7762.07</v>
      </c>
      <c r="E9" s="22">
        <f>D9*20%</f>
        <v>1552.414</v>
      </c>
      <c r="F9" s="23">
        <f>D9+E9</f>
        <v>9314.4840000000004</v>
      </c>
      <c r="G9" s="24">
        <v>18</v>
      </c>
      <c r="H9" s="76">
        <f>((F9/18)*G9)</f>
        <v>9314.4840000000004</v>
      </c>
      <c r="I9" s="23">
        <f>H9*10%</f>
        <v>931.44840000000011</v>
      </c>
      <c r="J9" s="25">
        <v>713</v>
      </c>
      <c r="K9" s="26">
        <f>I9+J9</f>
        <v>1644.4484000000002</v>
      </c>
      <c r="L9" s="22">
        <f>H9*25%</f>
        <v>2328.6210000000001</v>
      </c>
      <c r="M9" s="29">
        <f>F9*10%</f>
        <v>931.44840000000011</v>
      </c>
      <c r="N9" s="45">
        <f>F9*10%</f>
        <v>931.44840000000011</v>
      </c>
      <c r="O9" s="32">
        <f>L9+M9+N9</f>
        <v>4191.5178000000005</v>
      </c>
      <c r="P9" s="30">
        <f>(H9+K9+O9)*15%</f>
        <v>2272.5675300000003</v>
      </c>
      <c r="Q9" s="31">
        <f>H9+K9+O9</f>
        <v>15150.450200000003</v>
      </c>
      <c r="R9" s="32">
        <f>Q9+P9</f>
        <v>17423.017730000003</v>
      </c>
    </row>
    <row r="10" spans="1:18" x14ac:dyDescent="0.2">
      <c r="A10" s="33"/>
      <c r="B10" s="34" t="s">
        <v>46</v>
      </c>
      <c r="C10" s="35"/>
      <c r="D10" s="36"/>
      <c r="E10" s="36"/>
      <c r="F10" s="37"/>
      <c r="G10" s="38"/>
      <c r="H10" s="43"/>
      <c r="I10" s="37"/>
      <c r="J10" s="35"/>
      <c r="K10" s="40"/>
      <c r="L10" s="36"/>
      <c r="M10" s="41"/>
      <c r="N10" s="42"/>
      <c r="O10" s="43"/>
      <c r="P10" s="37"/>
      <c r="Q10" s="36"/>
      <c r="R10" s="43"/>
    </row>
    <row r="11" spans="1:18" x14ac:dyDescent="0.2">
      <c r="A11" s="21">
        <v>2</v>
      </c>
      <c r="B11" s="21" t="s">
        <v>44</v>
      </c>
      <c r="C11" s="21" t="s">
        <v>33</v>
      </c>
      <c r="D11" s="22">
        <v>7762.07</v>
      </c>
      <c r="E11" s="22">
        <f>D11*25%</f>
        <v>1940.5174999999999</v>
      </c>
      <c r="F11" s="23">
        <f>D11+E11</f>
        <v>9702.5874999999996</v>
      </c>
      <c r="G11" s="24">
        <v>3</v>
      </c>
      <c r="H11" s="76">
        <f>((F11/18)*G11)</f>
        <v>1617.0979166666666</v>
      </c>
      <c r="I11" s="23">
        <f>H11*12%</f>
        <v>194.05175</v>
      </c>
      <c r="J11" s="25">
        <v>713</v>
      </c>
      <c r="K11" s="26">
        <f>I11+J11</f>
        <v>907.05174999999997</v>
      </c>
      <c r="L11" s="22">
        <f>H11*25%</f>
        <v>404.27447916666665</v>
      </c>
      <c r="M11" s="27"/>
      <c r="N11" s="28"/>
      <c r="O11" s="32">
        <f>L11+M11+N11</f>
        <v>404.27447916666665</v>
      </c>
      <c r="P11" s="30">
        <f>(H11+K11+O11)*15%</f>
        <v>439.26362187500001</v>
      </c>
      <c r="Q11" s="31">
        <f>H11+K11+O11</f>
        <v>2928.4241458333336</v>
      </c>
      <c r="R11" s="32">
        <f>Q11+P11</f>
        <v>3367.6877677083335</v>
      </c>
    </row>
    <row r="12" spans="1:18" x14ac:dyDescent="0.2">
      <c r="A12" s="35"/>
      <c r="B12" s="35" t="s">
        <v>43</v>
      </c>
      <c r="C12" s="35"/>
      <c r="D12" s="36"/>
      <c r="E12" s="36"/>
      <c r="F12" s="37"/>
      <c r="G12" s="38"/>
      <c r="H12" s="43"/>
      <c r="I12" s="37"/>
      <c r="J12" s="35"/>
      <c r="K12" s="40"/>
      <c r="L12" s="36"/>
      <c r="M12" s="41"/>
      <c r="N12" s="42"/>
      <c r="O12" s="43"/>
      <c r="P12" s="37"/>
      <c r="Q12" s="36"/>
      <c r="R12" s="43"/>
    </row>
    <row r="13" spans="1:18" x14ac:dyDescent="0.2">
      <c r="A13" s="19">
        <v>3</v>
      </c>
      <c r="B13" s="21" t="s">
        <v>45</v>
      </c>
      <c r="C13" s="21" t="s">
        <v>33</v>
      </c>
      <c r="D13" s="22">
        <v>7762.07</v>
      </c>
      <c r="E13" s="22">
        <f>D13*25%</f>
        <v>1940.5174999999999</v>
      </c>
      <c r="F13" s="23">
        <f>D13+E13</f>
        <v>9702.5874999999996</v>
      </c>
      <c r="G13" s="77">
        <v>3</v>
      </c>
      <c r="H13" s="76">
        <f>((F13/18)*G13)</f>
        <v>1617.0979166666666</v>
      </c>
      <c r="I13" s="23">
        <f>H13*12%</f>
        <v>194.05175</v>
      </c>
      <c r="J13" s="25">
        <v>713</v>
      </c>
      <c r="K13" s="26">
        <f>I13+J13</f>
        <v>907.05174999999997</v>
      </c>
      <c r="L13" s="22">
        <f>H13*25%</f>
        <v>404.27447916666665</v>
      </c>
      <c r="M13" s="27"/>
      <c r="N13" s="45"/>
      <c r="O13" s="32">
        <f>L13+M13+N13</f>
        <v>404.27447916666665</v>
      </c>
      <c r="P13" s="30">
        <f>(H13+K13+O13)*15%</f>
        <v>439.26362187500001</v>
      </c>
      <c r="Q13" s="31">
        <f>H13+K13+O13</f>
        <v>2928.4241458333336</v>
      </c>
      <c r="R13" s="32">
        <f>Q13+P13</f>
        <v>3367.6877677083335</v>
      </c>
    </row>
    <row r="14" spans="1:18" x14ac:dyDescent="0.2">
      <c r="A14" s="33"/>
      <c r="B14" s="34"/>
      <c r="C14" s="35"/>
      <c r="D14" s="36"/>
      <c r="E14" s="37"/>
      <c r="F14" s="36"/>
      <c r="G14" s="38"/>
      <c r="H14" s="39"/>
      <c r="I14" s="36"/>
      <c r="J14" s="37"/>
      <c r="K14" s="40"/>
      <c r="L14" s="36"/>
      <c r="M14" s="41"/>
      <c r="N14" s="42"/>
      <c r="O14" s="39"/>
      <c r="P14" s="36"/>
      <c r="Q14" s="37"/>
      <c r="R14" s="40"/>
    </row>
    <row r="15" spans="1:18" x14ac:dyDescent="0.2">
      <c r="A15" s="21">
        <v>4</v>
      </c>
      <c r="B15" s="19" t="s">
        <v>48</v>
      </c>
      <c r="C15" s="21" t="s">
        <v>33</v>
      </c>
      <c r="D15" s="22">
        <v>7762.07</v>
      </c>
      <c r="E15" s="22">
        <f>D15*25%</f>
        <v>1940.5174999999999</v>
      </c>
      <c r="F15" s="23">
        <f>D15+E15</f>
        <v>9702.5874999999996</v>
      </c>
      <c r="G15" s="24">
        <v>3</v>
      </c>
      <c r="H15" s="76">
        <f>((F15/18)*G15)</f>
        <v>1617.0979166666666</v>
      </c>
      <c r="I15" s="23">
        <f>H15*12%</f>
        <v>194.05175</v>
      </c>
      <c r="J15" s="25">
        <v>713</v>
      </c>
      <c r="K15" s="26">
        <f>I15+J15</f>
        <v>907.05174999999997</v>
      </c>
      <c r="L15" s="22">
        <f>H15*25%</f>
        <v>404.27447916666665</v>
      </c>
      <c r="M15" s="27"/>
      <c r="N15" s="28"/>
      <c r="O15" s="32">
        <f>L15+M15+N15</f>
        <v>404.27447916666665</v>
      </c>
      <c r="P15" s="30">
        <f>(H15+K15+O15)*15%</f>
        <v>439.26362187500001</v>
      </c>
      <c r="Q15" s="31">
        <f>H15+K15+O15</f>
        <v>2928.4241458333336</v>
      </c>
      <c r="R15" s="32">
        <f>Q15+P15</f>
        <v>3367.6877677083335</v>
      </c>
    </row>
    <row r="16" spans="1:18" x14ac:dyDescent="0.2">
      <c r="A16" s="44"/>
      <c r="B16" s="33"/>
      <c r="C16" s="35"/>
      <c r="D16" s="36"/>
      <c r="E16" s="36"/>
      <c r="F16" s="37"/>
      <c r="G16" s="38"/>
      <c r="H16" s="43"/>
      <c r="I16" s="37"/>
      <c r="J16" s="35"/>
      <c r="K16" s="40"/>
      <c r="L16" s="36"/>
      <c r="M16" s="41"/>
      <c r="N16" s="42"/>
      <c r="O16" s="43"/>
      <c r="P16" s="37"/>
      <c r="Q16" s="36"/>
      <c r="R16" s="43"/>
    </row>
    <row r="17" spans="1:18" x14ac:dyDescent="0.2">
      <c r="A17" s="19">
        <v>5</v>
      </c>
      <c r="B17" s="47" t="s">
        <v>47</v>
      </c>
      <c r="C17" s="21" t="s">
        <v>33</v>
      </c>
      <c r="D17" s="22">
        <v>7762.07</v>
      </c>
      <c r="E17" s="22">
        <f>D17*20%</f>
        <v>1552.414</v>
      </c>
      <c r="F17" s="23">
        <f>D17+E17</f>
        <v>9314.4840000000004</v>
      </c>
      <c r="G17" s="24">
        <v>2</v>
      </c>
      <c r="H17" s="76">
        <f>((F17/18)*G17)</f>
        <v>1034.9426666666668</v>
      </c>
      <c r="I17" s="23">
        <f>H17*5%</f>
        <v>51.747133333333345</v>
      </c>
      <c r="J17" s="25">
        <v>713</v>
      </c>
      <c r="K17" s="26">
        <f>I17+J17</f>
        <v>764.7471333333333</v>
      </c>
      <c r="L17" s="22">
        <f>H17*25%</f>
        <v>258.7356666666667</v>
      </c>
      <c r="M17" s="29"/>
      <c r="N17" s="28"/>
      <c r="O17" s="32">
        <f>L17+M17+N17</f>
        <v>258.7356666666667</v>
      </c>
      <c r="P17" s="30">
        <f>(H17+K17+O17)*15%</f>
        <v>308.76381999999995</v>
      </c>
      <c r="Q17" s="31">
        <f>H17+K17+O17</f>
        <v>2058.4254666666666</v>
      </c>
      <c r="R17" s="32">
        <f>Q17+P17</f>
        <v>2367.1892866666667</v>
      </c>
    </row>
    <row r="18" spans="1:18" x14ac:dyDescent="0.2">
      <c r="A18" s="33"/>
      <c r="B18" s="34"/>
      <c r="C18" s="35"/>
      <c r="D18" s="36"/>
      <c r="E18" s="37"/>
      <c r="F18" s="36"/>
      <c r="G18" s="38"/>
      <c r="H18" s="39"/>
      <c r="I18" s="36"/>
      <c r="J18" s="37"/>
      <c r="K18" s="40"/>
      <c r="L18" s="36"/>
      <c r="M18" s="41"/>
      <c r="N18" s="42"/>
      <c r="O18" s="39"/>
      <c r="P18" s="36"/>
      <c r="Q18" s="37"/>
      <c r="R18" s="40"/>
    </row>
    <row r="19" spans="1:18" x14ac:dyDescent="0.2">
      <c r="A19" s="19">
        <v>6</v>
      </c>
      <c r="B19" s="20" t="s">
        <v>46</v>
      </c>
      <c r="C19" s="21" t="s">
        <v>33</v>
      </c>
      <c r="D19" s="22">
        <v>7762.07</v>
      </c>
      <c r="E19" s="22">
        <f>D19*20%</f>
        <v>1552.414</v>
      </c>
      <c r="F19" s="23">
        <f>D19+E19</f>
        <v>9314.4840000000004</v>
      </c>
      <c r="G19" s="24">
        <v>1</v>
      </c>
      <c r="H19" s="76">
        <f>((F19/18)*G19)</f>
        <v>517.4713333333334</v>
      </c>
      <c r="I19" s="23">
        <f>H19*2%</f>
        <v>10.349426666666668</v>
      </c>
      <c r="J19" s="25">
        <v>713</v>
      </c>
      <c r="K19" s="26">
        <f>I19+J19</f>
        <v>723.34942666666666</v>
      </c>
      <c r="L19" s="22">
        <f>H19*25%</f>
        <v>129.36783333333335</v>
      </c>
      <c r="M19" s="27"/>
      <c r="N19" s="28"/>
      <c r="O19" s="32">
        <f>L19+M19+N19</f>
        <v>129.36783333333335</v>
      </c>
      <c r="P19" s="30">
        <f>(H19+K19+O19)*15%</f>
        <v>205.528289</v>
      </c>
      <c r="Q19" s="31">
        <f>H19+K19+O19</f>
        <v>1370.1885933333333</v>
      </c>
      <c r="R19" s="32">
        <f>Q19+P19</f>
        <v>1575.7168823333334</v>
      </c>
    </row>
    <row r="20" spans="1:18" x14ac:dyDescent="0.2">
      <c r="A20" s="33"/>
      <c r="B20" s="34"/>
      <c r="C20" s="35"/>
      <c r="D20" s="36"/>
      <c r="E20" s="36"/>
      <c r="F20" s="37"/>
      <c r="G20" s="38"/>
      <c r="H20" s="43"/>
      <c r="I20" s="37"/>
      <c r="J20" s="35"/>
      <c r="K20" s="40"/>
      <c r="L20" s="36"/>
      <c r="M20" s="41"/>
      <c r="N20" s="42"/>
      <c r="O20" s="43"/>
      <c r="P20" s="37"/>
      <c r="Q20" s="36"/>
      <c r="R20" s="43"/>
    </row>
    <row r="21" spans="1:18" x14ac:dyDescent="0.2">
      <c r="A21" s="46">
        <v>7</v>
      </c>
      <c r="B21" s="47" t="s">
        <v>46</v>
      </c>
      <c r="C21" s="21" t="s">
        <v>41</v>
      </c>
      <c r="D21" s="22">
        <v>7762.07</v>
      </c>
      <c r="E21" s="45">
        <f>D21*25%</f>
        <v>1940.5174999999999</v>
      </c>
      <c r="F21" s="29">
        <f>D21+E21</f>
        <v>9702.5874999999996</v>
      </c>
      <c r="G21" s="48">
        <v>1</v>
      </c>
      <c r="H21" s="76">
        <f>((F21/18)*G21)</f>
        <v>539.03263888888887</v>
      </c>
      <c r="I21" s="29">
        <f>H21*12%</f>
        <v>64.683916666666661</v>
      </c>
      <c r="J21" s="25">
        <v>713</v>
      </c>
      <c r="K21" s="49">
        <f>I21+J21</f>
        <v>777.68391666666662</v>
      </c>
      <c r="L21" s="45">
        <f>H21*25%</f>
        <v>134.75815972222222</v>
      </c>
      <c r="M21" s="29"/>
      <c r="N21" s="45"/>
      <c r="O21" s="32">
        <f>L21+M21+N21</f>
        <v>134.75815972222222</v>
      </c>
      <c r="P21" s="50">
        <f>(H21+K21+O21)*15%</f>
        <v>217.72120729166664</v>
      </c>
      <c r="Q21" s="51">
        <f>H21+K21+O21</f>
        <v>1451.4747152777777</v>
      </c>
      <c r="R21" s="52">
        <f>Q21+P21</f>
        <v>1669.1959225694443</v>
      </c>
    </row>
    <row r="22" spans="1:18" x14ac:dyDescent="0.2">
      <c r="A22" s="46"/>
      <c r="B22" s="47"/>
      <c r="C22" s="35"/>
      <c r="D22" s="36"/>
      <c r="E22" s="53"/>
      <c r="F22" s="54"/>
      <c r="G22" s="55"/>
      <c r="H22" s="58"/>
      <c r="I22" s="54"/>
      <c r="J22" s="57"/>
      <c r="K22" s="56"/>
      <c r="L22" s="53"/>
      <c r="M22" s="54"/>
      <c r="N22" s="53"/>
      <c r="O22" s="58"/>
      <c r="P22" s="54"/>
      <c r="Q22" s="53"/>
      <c r="R22" s="58"/>
    </row>
    <row r="23" spans="1:18" x14ac:dyDescent="0.2">
      <c r="A23" s="59"/>
      <c r="B23" s="60" t="s">
        <v>52</v>
      </c>
      <c r="C23" s="59"/>
      <c r="D23" s="59"/>
      <c r="E23" s="61">
        <f>SUM(E9:E22)</f>
        <v>12419.312</v>
      </c>
      <c r="F23" s="61">
        <f>SUM(F9:F22)</f>
        <v>66753.801999999996</v>
      </c>
      <c r="G23" s="61">
        <f>SUM(G9:G22)</f>
        <v>31</v>
      </c>
      <c r="H23" s="61">
        <f>SUM(H9:H22)</f>
        <v>16257.224388888884</v>
      </c>
      <c r="I23" s="61">
        <f>SUM(I9:I22)</f>
        <v>1640.3841266666668</v>
      </c>
      <c r="J23" s="61">
        <f>SUM(J9:J22)</f>
        <v>4991</v>
      </c>
      <c r="K23" s="61">
        <f>SUM(K9:K22)</f>
        <v>6631.3841266666668</v>
      </c>
      <c r="L23" s="61">
        <f>SUM(L9:L22)</f>
        <v>4064.3060972222211</v>
      </c>
      <c r="M23" s="61">
        <f>SUM(M9:M22)</f>
        <v>931.44840000000011</v>
      </c>
      <c r="N23" s="61">
        <f>SUM(N9:N22)</f>
        <v>931.44840000000011</v>
      </c>
      <c r="O23" s="61">
        <f>SUM(O9:O22)</f>
        <v>5927.2028972222224</v>
      </c>
      <c r="P23" s="61">
        <f>SUM(P9:P22)</f>
        <v>4322.3717119166668</v>
      </c>
      <c r="Q23" s="61">
        <f>SUM(Q9:Q22)</f>
        <v>28815.811412777784</v>
      </c>
      <c r="R23" s="61">
        <f>SUM(R9:R22)</f>
        <v>33138.183124694442</v>
      </c>
    </row>
    <row r="24" spans="1:18" x14ac:dyDescent="0.2">
      <c r="A24" s="59"/>
      <c r="B24" s="60" t="s">
        <v>53</v>
      </c>
      <c r="C24" s="59"/>
      <c r="D24" s="59"/>
      <c r="E24" s="61">
        <f>E23*12</f>
        <v>149031.74400000001</v>
      </c>
      <c r="F24" s="61">
        <f>F23*12</f>
        <v>801045.62399999995</v>
      </c>
      <c r="G24" s="61">
        <f>G23</f>
        <v>31</v>
      </c>
      <c r="H24" s="61">
        <f>H23*12</f>
        <v>195086.69266666661</v>
      </c>
      <c r="I24" s="61">
        <f>I23*12</f>
        <v>19684.609520000002</v>
      </c>
      <c r="J24" s="61">
        <f>J23*12</f>
        <v>59892</v>
      </c>
      <c r="K24" s="61">
        <f>K23*12</f>
        <v>79576.609519999998</v>
      </c>
      <c r="L24" s="61">
        <f>L23*12</f>
        <v>48771.673166666653</v>
      </c>
      <c r="M24" s="61">
        <f>M23*12</f>
        <v>11177.380800000001</v>
      </c>
      <c r="N24" s="61">
        <f>N23*12</f>
        <v>11177.380800000001</v>
      </c>
      <c r="O24" s="61">
        <f>O23*12</f>
        <v>71126.434766666673</v>
      </c>
      <c r="P24" s="61">
        <f>P23*12</f>
        <v>51868.460543000001</v>
      </c>
      <c r="Q24" s="61">
        <f>Q23*12</f>
        <v>345789.73695333343</v>
      </c>
      <c r="R24" s="61">
        <f>R23*12</f>
        <v>397658.19749633328</v>
      </c>
    </row>
  </sheetData>
  <mergeCells count="6">
    <mergeCell ref="L5:L7"/>
    <mergeCell ref="A2:R2"/>
    <mergeCell ref="I3:K3"/>
    <mergeCell ref="L3:O3"/>
    <mergeCell ref="I4:K4"/>
    <mergeCell ref="L4:O4"/>
  </mergeCells>
  <phoneticPr fontId="2" type="noConversion"/>
  <pageMargins left="0.39370078740157483" right="0.39370078740157483" top="0.6692913385826772" bottom="0.59055118110236227" header="0.51181102362204722" footer="0.51181102362204722"/>
  <pageSetup paperSize="9" scale="88" fitToHeight="2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учителя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Home</cp:lastModifiedBy>
  <cp:lastPrinted>2016-03-20T18:48:01Z</cp:lastPrinted>
  <dcterms:created xsi:type="dcterms:W3CDTF">1999-05-25T15:12:24Z</dcterms:created>
  <dcterms:modified xsi:type="dcterms:W3CDTF">2016-03-20T18:57:55Z</dcterms:modified>
</cp:coreProperties>
</file>